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angela.KENNES\Desktop\"/>
    </mc:Choice>
  </mc:AlternateContent>
  <xr:revisionPtr revIDLastSave="0" documentId="8_{041EFEAF-A4FF-4A82-8802-DBF16D65394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" l="1"/>
  <c r="H23" i="1"/>
  <c r="P32" i="1"/>
  <c r="P31" i="1"/>
  <c r="P30" i="1"/>
  <c r="P29" i="1"/>
  <c r="P28" i="1"/>
  <c r="P27" i="1"/>
  <c r="P26" i="1"/>
  <c r="P25" i="1"/>
  <c r="P24" i="1"/>
  <c r="P23" i="1"/>
  <c r="L33" i="1"/>
  <c r="L32" i="1"/>
  <c r="L31" i="1"/>
  <c r="L30" i="1"/>
  <c r="L29" i="1"/>
  <c r="L28" i="1"/>
  <c r="L27" i="1"/>
  <c r="L26" i="1"/>
  <c r="L25" i="1"/>
  <c r="L24" i="1"/>
  <c r="L23" i="1"/>
  <c r="H33" i="1"/>
  <c r="H32" i="1"/>
  <c r="H31" i="1"/>
  <c r="H30" i="1"/>
  <c r="H29" i="1"/>
  <c r="H28" i="1"/>
  <c r="H27" i="1"/>
  <c r="H26" i="1"/>
  <c r="H25" i="1"/>
  <c r="H24" i="1"/>
  <c r="P16" i="1"/>
  <c r="P15" i="1"/>
  <c r="P13" i="1"/>
  <c r="P12" i="1"/>
  <c r="P11" i="1"/>
  <c r="P10" i="1"/>
  <c r="P9" i="1"/>
  <c r="P8" i="1"/>
  <c r="P7" i="1"/>
  <c r="L18" i="1"/>
  <c r="L16" i="1"/>
  <c r="L15" i="1"/>
  <c r="L14" i="1"/>
  <c r="L13" i="1"/>
  <c r="L12" i="1"/>
  <c r="L11" i="1"/>
  <c r="L10" i="1"/>
  <c r="L9" i="1"/>
  <c r="L8" i="1"/>
  <c r="J16" i="1"/>
  <c r="L7" i="1"/>
  <c r="H18" i="1"/>
  <c r="H17" i="1"/>
  <c r="H16" i="1"/>
  <c r="H15" i="1"/>
  <c r="H14" i="1"/>
  <c r="H13" i="1"/>
  <c r="H12" i="1"/>
  <c r="H11" i="1"/>
  <c r="H10" i="1"/>
  <c r="H9" i="1"/>
  <c r="H8" i="1"/>
  <c r="H7" i="1"/>
  <c r="L35" i="1" l="1"/>
  <c r="J15" i="1" l="1"/>
  <c r="J14" i="1"/>
  <c r="J13" i="1"/>
  <c r="J12" i="1"/>
  <c r="J11" i="1"/>
  <c r="J10" i="1"/>
  <c r="J9" i="1"/>
  <c r="P18" i="1" l="1"/>
  <c r="H35" i="1" l="1"/>
  <c r="P35" i="1" l="1"/>
  <c r="P37" i="1" s="1"/>
  <c r="P38" i="1" l="1"/>
</calcChain>
</file>

<file path=xl/sharedStrings.xml><?xml version="1.0" encoding="utf-8"?>
<sst xmlns="http://schemas.openxmlformats.org/spreadsheetml/2006/main" count="109" uniqueCount="89">
  <si>
    <t>Diag. schoor</t>
  </si>
  <si>
    <t>Telestabilisator 200 cm</t>
  </si>
  <si>
    <t>Telestabilisator 300 cm</t>
  </si>
  <si>
    <t>Wiel + alu Spindel DR Nylon 800 kg</t>
  </si>
  <si>
    <t>Vul hier aantal in.</t>
  </si>
  <si>
    <t>Totaal prijs</t>
  </si>
  <si>
    <t>prijs</t>
  </si>
  <si>
    <t>Trappen enkelzijdig</t>
  </si>
  <si>
    <t>BT-5 125 cm stahoogte</t>
  </si>
  <si>
    <t>BT-4 100 cm stahoogte</t>
  </si>
  <si>
    <t>BT-3 75 cm stahoogte</t>
  </si>
  <si>
    <t>BT-2 50 cm stahoogte</t>
  </si>
  <si>
    <t>BT-6 150 cm stahoogte</t>
  </si>
  <si>
    <t>BT-7 175 cm stahoogte</t>
  </si>
  <si>
    <t>BT-8 200 cm stahoogte</t>
  </si>
  <si>
    <t>BT-9 225 cm stahoogte</t>
  </si>
  <si>
    <t>BT-10 250 cm stahoogte</t>
  </si>
  <si>
    <t>BT-11 275 cm stahoogte</t>
  </si>
  <si>
    <t>DT-2 50 cm stahoogte</t>
  </si>
  <si>
    <t>DT-3 75 cm stahoogte</t>
  </si>
  <si>
    <t>DT-4 100 cm stahoogte</t>
  </si>
  <si>
    <t>DT-5 125 cm stahoogte</t>
  </si>
  <si>
    <t>DT-6 150 cm stahoogte</t>
  </si>
  <si>
    <t>DT-7 175 cm stahoogte</t>
  </si>
  <si>
    <t>DT-8 200 cm stahoogte</t>
  </si>
  <si>
    <t>DT-9 225 cm stahoogte</t>
  </si>
  <si>
    <t>DT-10 250 cm stahoogte</t>
  </si>
  <si>
    <t>Ladder</t>
  </si>
  <si>
    <t>DT-12 300 cm stahoogte</t>
  </si>
  <si>
    <t>BT-12 300 cm stahoogte</t>
  </si>
  <si>
    <t>Trappen Dubbelzijdig</t>
  </si>
  <si>
    <t xml:space="preserve">2x12 trede inn 3m, out 5,25m </t>
  </si>
  <si>
    <t>Geen A-stand</t>
  </si>
  <si>
    <t xml:space="preserve">2x8 trede inn 2 m, out 3,25 m </t>
  </si>
  <si>
    <t xml:space="preserve">2x10 trede inn 2,5 m, out 4,25 m </t>
  </si>
  <si>
    <t>2x14 trede inn 3,5 m out 6,25 m</t>
  </si>
  <si>
    <t xml:space="preserve">2x16 trede inn 4,1 m out 6,9 m </t>
  </si>
  <si>
    <t xml:space="preserve">3x8 trede inn 2 m, out 4,5 m </t>
  </si>
  <si>
    <t>3x10 trede inn 2,5 m out 6,5 m</t>
  </si>
  <si>
    <t>3x14 trede inn 3,5 m, out 8,25 m</t>
  </si>
  <si>
    <t>3x12 trede inn 3,1 m, out 7,4 m</t>
  </si>
  <si>
    <t>3x16 trede inn 4,1 m, out 9,6 m</t>
  </si>
  <si>
    <t>Bok 2 m</t>
  </si>
  <si>
    <t>Prijzen zijn exclusief BTW</t>
  </si>
  <si>
    <t xml:space="preserve">kamersteiger </t>
  </si>
  <si>
    <t>Diagonale schoor</t>
  </si>
  <si>
    <t>Steigerwiel</t>
  </si>
  <si>
    <t>Rolsteiger small</t>
  </si>
  <si>
    <t>Platform zonder luik</t>
  </si>
  <si>
    <t>Platform met luik</t>
  </si>
  <si>
    <t xml:space="preserve">Bestaat uit opbouwframe 2m + platform zonder luik + 4 wielen. </t>
  </si>
  <si>
    <t xml:space="preserve">Bestaat uit opbouwframe 2m + platform met luik + 4 wielen. </t>
  </si>
  <si>
    <t>Kamersteiger set zonder luik</t>
  </si>
  <si>
    <t>Kamersteiger set met luik</t>
  </si>
  <si>
    <t>Horizontale schoor</t>
  </si>
  <si>
    <t>Bok 1 m</t>
  </si>
  <si>
    <t>Platform met luik 250 ASC</t>
  </si>
  <si>
    <t>Platform zonder luik 250</t>
  </si>
  <si>
    <t xml:space="preserve">Opbouwleuning (verplicht 2018) </t>
  </si>
  <si>
    <t>Opbouw frame 1 m verhoogbaar</t>
  </si>
  <si>
    <t>Opbouw frame 2 m verhoogbaar</t>
  </si>
  <si>
    <t>Opbouw frame 1 m afgedopt</t>
  </si>
  <si>
    <t>Totaalbedrag excl.</t>
  </si>
  <si>
    <t xml:space="preserve">Rolsteiger breed </t>
  </si>
  <si>
    <t>Totaalbedrag incl.</t>
  </si>
  <si>
    <t>Vouwtrap</t>
  </si>
  <si>
    <t>Bok 2 m 135cm breed 7 sport</t>
  </si>
  <si>
    <t>Bok 1 m 135cm breed 4 sport</t>
  </si>
  <si>
    <t>Bok 1 m 135cm breed 2 sport</t>
  </si>
  <si>
    <t xml:space="preserve">6 lange </t>
  </si>
  <si>
    <t>3 korten</t>
  </si>
  <si>
    <t>4 wielen</t>
  </si>
  <si>
    <t>4 lange</t>
  </si>
  <si>
    <t>10 lange</t>
  </si>
  <si>
    <t>6 korte</t>
  </si>
  <si>
    <t>6 bokken</t>
  </si>
  <si>
    <t xml:space="preserve">5 planken </t>
  </si>
  <si>
    <t xml:space="preserve">4 bokken </t>
  </si>
  <si>
    <t>6 bok</t>
  </si>
  <si>
    <t>6lange</t>
  </si>
  <si>
    <t>3 korte</t>
  </si>
  <si>
    <t xml:space="preserve">3 plank </t>
  </si>
  <si>
    <t xml:space="preserve">4 wiel </t>
  </si>
  <si>
    <t>klimplanken</t>
  </si>
  <si>
    <t>2 loop</t>
  </si>
  <si>
    <t xml:space="preserve">8 wielen </t>
  </si>
  <si>
    <t>1 van 3 bokken en 1 2 bokken gaan naar</t>
  </si>
  <si>
    <t xml:space="preserve"> maasport de schans</t>
  </si>
  <si>
    <t>Hor. Schoor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</si>
</sst>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0" fillId="3" borderId="3" xfId="0" applyFill="1" applyBorder="1"/>
    <xf numFmtId="164" fontId="0" fillId="0" borderId="4" xfId="0" applyNumberFormat="1" applyBorder="1"/>
    <xf numFmtId="164" fontId="0" fillId="0" borderId="1" xfId="0" applyNumberFormat="1" applyBorder="1"/>
    <xf numFmtId="164" fontId="0" fillId="0" borderId="5" xfId="0" applyNumberFormat="1" applyBorder="1"/>
    <xf numFmtId="164" fontId="0" fillId="0" borderId="2" xfId="0" applyNumberFormat="1" applyBorder="1"/>
    <xf numFmtId="164" fontId="0" fillId="3" borderId="0" xfId="0" applyNumberFormat="1" applyFill="1" applyBorder="1"/>
    <xf numFmtId="0" fontId="0" fillId="2" borderId="2" xfId="0" applyFill="1" applyBorder="1" applyProtection="1">
      <protection locked="0"/>
    </xf>
    <xf numFmtId="0" fontId="1" fillId="3" borderId="0" xfId="0" applyFont="1" applyFill="1" applyBorder="1"/>
    <xf numFmtId="0" fontId="0" fillId="0" borderId="7" xfId="0" applyBorder="1"/>
    <xf numFmtId="164" fontId="0" fillId="0" borderId="7" xfId="0" applyNumberFormat="1" applyBorder="1"/>
    <xf numFmtId="164" fontId="0" fillId="0" borderId="8" xfId="0" applyNumberFormat="1" applyBorder="1"/>
    <xf numFmtId="0" fontId="0" fillId="3" borderId="7" xfId="0" applyFill="1" applyBorder="1"/>
    <xf numFmtId="0" fontId="0" fillId="0" borderId="8" xfId="0" applyBorder="1"/>
    <xf numFmtId="0" fontId="2" fillId="0" borderId="4" xfId="1" applyBorder="1"/>
    <xf numFmtId="0" fontId="2" fillId="0" borderId="6" xfId="1" applyBorder="1"/>
    <xf numFmtId="0" fontId="0" fillId="3" borderId="4" xfId="0" applyFill="1" applyBorder="1" applyProtection="1">
      <protection locked="0"/>
    </xf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164" fontId="3" fillId="0" borderId="4" xfId="0" applyNumberFormat="1" applyFont="1" applyBorder="1"/>
    <xf numFmtId="0" fontId="0" fillId="0" borderId="4" xfId="0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ennesverhuurt.nl/cms/images/Stabilisator.jpg" TargetMode="External"/><Relationship Id="rId13" Type="http://schemas.openxmlformats.org/officeDocument/2006/relationships/hyperlink" Target="https://www.kennesverhuurt.nl/kopen/ladders/vouwtrap" TargetMode="External"/><Relationship Id="rId3" Type="http://schemas.openxmlformats.org/officeDocument/2006/relationships/hyperlink" Target="https://www.kennesverhuurt.nl/cms/images/Rolsteigers/Rolsteiger_onderdelen/1m_bok.jpg" TargetMode="External"/><Relationship Id="rId7" Type="http://schemas.openxmlformats.org/officeDocument/2006/relationships/hyperlink" Target="https://www.kennesverhuurt.nl/cms/images/Horizontale_schoor_1.JPG" TargetMode="External"/><Relationship Id="rId12" Type="http://schemas.openxmlformats.org/officeDocument/2006/relationships/hyperlink" Target="https://www.kennesverhuurt.nl/kopen/ladders/3-delige-ladder" TargetMode="External"/><Relationship Id="rId2" Type="http://schemas.openxmlformats.org/officeDocument/2006/relationships/hyperlink" Target="https://www.kennesverhuurt.nl/cms/images/Rolsteigers/Rolsteiger_onderdelen/2m_bok.jpg" TargetMode="External"/><Relationship Id="rId1" Type="http://schemas.openxmlformats.org/officeDocument/2006/relationships/hyperlink" Target="https://www.kennesverhuurt.nl/cms/files/bok_2m.png" TargetMode="External"/><Relationship Id="rId6" Type="http://schemas.openxmlformats.org/officeDocument/2006/relationships/hyperlink" Target="https://www.kennesverhuurt.nl/cms/images/Diagonale_schoor_ASC.JPG" TargetMode="External"/><Relationship Id="rId11" Type="http://schemas.openxmlformats.org/officeDocument/2006/relationships/hyperlink" Target="https://www.kennesverhuurt.nl/kopen/ladders/2-delige-ladder" TargetMode="External"/><Relationship Id="rId5" Type="http://schemas.openxmlformats.org/officeDocument/2006/relationships/hyperlink" Target="https://www.kennesverhuurt.nl/cms/images/platform_zonder_luik_1.JPG" TargetMode="External"/><Relationship Id="rId10" Type="http://schemas.openxmlformats.org/officeDocument/2006/relationships/hyperlink" Target="https://www.kennesverhuurt.nl/kopen/trappen/bt-10-275cm-stahoogte" TargetMode="External"/><Relationship Id="rId4" Type="http://schemas.openxmlformats.org/officeDocument/2006/relationships/hyperlink" Target="https://www.kennesverhuurt.nl/cms/images/platform_met_luik_1.JPG" TargetMode="External"/><Relationship Id="rId9" Type="http://schemas.openxmlformats.org/officeDocument/2006/relationships/hyperlink" Target="https://www.kennesverhuurt.nl/cms/images/Stabilisator.jpg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5"/>
  <sheetViews>
    <sheetView tabSelected="1" topLeftCell="F1" workbookViewId="0">
      <selection activeCell="P14" sqref="P14"/>
    </sheetView>
  </sheetViews>
  <sheetFormatPr defaultRowHeight="15" x14ac:dyDescent="0.25"/>
  <cols>
    <col min="1" max="1" width="33.140625" bestFit="1" customWidth="1"/>
    <col min="2" max="2" width="19.28515625" style="1" customWidth="1"/>
    <col min="6" max="6" width="32" bestFit="1" customWidth="1"/>
    <col min="7" max="7" width="16.7109375" bestFit="1" customWidth="1"/>
    <col min="8" max="8" width="12.5703125" customWidth="1"/>
    <col min="10" max="10" width="32" bestFit="1" customWidth="1"/>
    <col min="11" max="11" width="16.7109375" customWidth="1"/>
    <col min="12" max="12" width="16.85546875" bestFit="1" customWidth="1"/>
    <col min="14" max="14" width="34.28515625" bestFit="1" customWidth="1"/>
    <col min="15" max="16" width="16.7109375" bestFit="1" customWidth="1"/>
    <col min="17" max="18" width="16.85546875" bestFit="1" customWidth="1"/>
  </cols>
  <sheetData>
    <row r="1" spans="1:39" x14ac:dyDescent="0.25">
      <c r="A1" s="9"/>
      <c r="B1" s="12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x14ac:dyDescent="0.25">
      <c r="A2" s="9"/>
      <c r="B2" s="12"/>
      <c r="C2" s="9"/>
      <c r="D2" s="9"/>
      <c r="E2" s="9"/>
      <c r="F2" s="20" t="s">
        <v>43</v>
      </c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39" x14ac:dyDescent="0.25">
      <c r="A3" s="9"/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x14ac:dyDescent="0.25">
      <c r="A4" s="9"/>
      <c r="B4" s="12"/>
      <c r="C4" s="9"/>
      <c r="D4" s="9"/>
      <c r="E4" s="9"/>
      <c r="F4" s="13"/>
      <c r="G4" s="13"/>
      <c r="H4" s="13"/>
      <c r="I4" s="9"/>
      <c r="J4" s="9"/>
      <c r="K4" s="9"/>
      <c r="L4" s="9"/>
      <c r="M4" s="9"/>
      <c r="N4" s="9"/>
      <c r="O4" s="9"/>
      <c r="P4" s="9"/>
      <c r="Q4" s="10"/>
      <c r="R4" s="9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x14ac:dyDescent="0.25">
      <c r="A5" s="9"/>
      <c r="B5" s="12"/>
      <c r="C5" s="9"/>
      <c r="D5" s="9"/>
      <c r="E5" s="9"/>
      <c r="F5" s="5" t="s">
        <v>63</v>
      </c>
      <c r="G5" s="6" t="s">
        <v>4</v>
      </c>
      <c r="H5" s="5" t="s">
        <v>6</v>
      </c>
      <c r="I5" s="9"/>
      <c r="J5" s="5" t="s">
        <v>47</v>
      </c>
      <c r="K5" s="6" t="s">
        <v>4</v>
      </c>
      <c r="L5" s="5" t="s">
        <v>6</v>
      </c>
      <c r="M5" s="10"/>
      <c r="N5" s="5" t="s">
        <v>44</v>
      </c>
      <c r="O5" s="6" t="s">
        <v>4</v>
      </c>
      <c r="P5" s="25" t="s">
        <v>6</v>
      </c>
      <c r="Q5" s="24"/>
      <c r="R5" s="9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x14ac:dyDescent="0.25">
      <c r="A6" s="9"/>
      <c r="B6" s="12"/>
      <c r="C6" s="9"/>
      <c r="D6" s="9"/>
      <c r="E6" s="9"/>
      <c r="F6" s="2"/>
      <c r="G6" s="3"/>
      <c r="H6" s="2"/>
      <c r="I6" s="9"/>
      <c r="J6" s="2"/>
      <c r="K6" s="3"/>
      <c r="L6" s="2"/>
      <c r="M6" s="10"/>
      <c r="N6" s="2"/>
      <c r="O6" s="3"/>
      <c r="P6" s="21"/>
      <c r="Q6" s="24"/>
      <c r="R6" s="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x14ac:dyDescent="0.25">
      <c r="A7" s="9"/>
      <c r="B7" s="12"/>
      <c r="C7" s="9"/>
      <c r="D7" s="9"/>
      <c r="E7" s="9"/>
      <c r="F7" s="26" t="s">
        <v>66</v>
      </c>
      <c r="G7" s="4"/>
      <c r="H7" s="14">
        <f>G7*127.5</f>
        <v>0</v>
      </c>
      <c r="I7" s="9"/>
      <c r="J7" s="29" t="s">
        <v>42</v>
      </c>
      <c r="K7" s="30"/>
      <c r="L7" s="31">
        <f>K7*101.5</f>
        <v>0</v>
      </c>
      <c r="M7" s="10"/>
      <c r="N7" s="2" t="s">
        <v>52</v>
      </c>
      <c r="O7" s="4"/>
      <c r="P7" s="22">
        <f>O7*300</f>
        <v>0</v>
      </c>
      <c r="Q7" s="24" t="s">
        <v>50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 x14ac:dyDescent="0.25">
      <c r="A8" s="9"/>
      <c r="B8" s="12"/>
      <c r="C8" s="9"/>
      <c r="D8" s="9"/>
      <c r="E8" s="9"/>
      <c r="F8" s="26" t="s">
        <v>67</v>
      </c>
      <c r="G8" s="4"/>
      <c r="H8" s="14">
        <f>G8*74</f>
        <v>0</v>
      </c>
      <c r="I8" s="9"/>
      <c r="J8" s="2" t="s">
        <v>55</v>
      </c>
      <c r="K8" s="4"/>
      <c r="L8" s="14">
        <f>K8*67.5</f>
        <v>0</v>
      </c>
      <c r="M8" s="10"/>
      <c r="N8" s="2" t="s">
        <v>53</v>
      </c>
      <c r="O8" s="4"/>
      <c r="P8" s="14">
        <f>O8*332.5</f>
        <v>0</v>
      </c>
      <c r="Q8" s="24" t="s">
        <v>51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x14ac:dyDescent="0.25">
      <c r="A9" s="9"/>
      <c r="B9" s="12"/>
      <c r="C9" s="9"/>
      <c r="D9" s="9"/>
      <c r="E9" s="9"/>
      <c r="F9" s="26" t="s">
        <v>68</v>
      </c>
      <c r="G9" s="4"/>
      <c r="H9" s="14">
        <f>G9*53</f>
        <v>0</v>
      </c>
      <c r="I9" s="9"/>
      <c r="J9" s="2" t="str">
        <f t="shared" ref="J9:J16" si="0">F10</f>
        <v>Platform met luik 250 ASC</v>
      </c>
      <c r="K9" s="4"/>
      <c r="L9" s="14">
        <f>K9*165</f>
        <v>0</v>
      </c>
      <c r="M9" s="10"/>
      <c r="N9" s="2" t="s">
        <v>61</v>
      </c>
      <c r="O9" s="4"/>
      <c r="P9" s="22">
        <f>O9*137</f>
        <v>0</v>
      </c>
      <c r="Q9" s="24"/>
      <c r="R9" s="9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x14ac:dyDescent="0.25">
      <c r="A10" s="9"/>
      <c r="B10" s="12"/>
      <c r="C10" s="9"/>
      <c r="D10" s="9"/>
      <c r="E10" s="9"/>
      <c r="F10" s="26" t="s">
        <v>56</v>
      </c>
      <c r="G10" s="4"/>
      <c r="H10" s="14">
        <f>G10*165</f>
        <v>0</v>
      </c>
      <c r="I10" s="9"/>
      <c r="J10" s="2" t="str">
        <f t="shared" si="0"/>
        <v>Platform zonder luik 250</v>
      </c>
      <c r="K10" s="4"/>
      <c r="L10" s="14">
        <f>K10*142.5</f>
        <v>0</v>
      </c>
      <c r="M10" s="10"/>
      <c r="N10" s="2" t="s">
        <v>59</v>
      </c>
      <c r="O10" s="4"/>
      <c r="P10" s="22">
        <f>O10*200</f>
        <v>0</v>
      </c>
      <c r="Q10" s="24"/>
      <c r="R10" s="9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x14ac:dyDescent="0.25">
      <c r="A11" s="9"/>
      <c r="B11" s="12"/>
      <c r="C11" s="9"/>
      <c r="D11" s="9"/>
      <c r="E11" s="9"/>
      <c r="F11" s="26" t="s">
        <v>57</v>
      </c>
      <c r="G11" s="4"/>
      <c r="H11" s="14">
        <f>G11*142.5</f>
        <v>0</v>
      </c>
      <c r="I11" s="9"/>
      <c r="J11" s="2" t="str">
        <f t="shared" si="0"/>
        <v>Hor. Schoor</v>
      </c>
      <c r="K11" s="4"/>
      <c r="L11" s="14">
        <f>K11*30.5</f>
        <v>0</v>
      </c>
      <c r="M11" s="10"/>
      <c r="N11" s="2" t="s">
        <v>60</v>
      </c>
      <c r="O11" s="4"/>
      <c r="P11" s="14">
        <f>O11*240</f>
        <v>0</v>
      </c>
      <c r="Q11" s="24"/>
      <c r="R11" s="9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x14ac:dyDescent="0.25">
      <c r="A12" s="9"/>
      <c r="B12" s="12"/>
      <c r="C12" s="9"/>
      <c r="D12" s="9"/>
      <c r="E12" s="9"/>
      <c r="F12" s="26" t="s">
        <v>88</v>
      </c>
      <c r="G12" s="4"/>
      <c r="H12" s="14">
        <f>G12*30.5</f>
        <v>0</v>
      </c>
      <c r="I12" s="9"/>
      <c r="J12" s="2" t="str">
        <f t="shared" si="0"/>
        <v>Diag. schoor</v>
      </c>
      <c r="K12" s="4"/>
      <c r="L12" s="14">
        <f>K12*31.5</f>
        <v>0</v>
      </c>
      <c r="M12" s="10"/>
      <c r="N12" s="2" t="s">
        <v>54</v>
      </c>
      <c r="O12" s="4"/>
      <c r="P12" s="14">
        <f>O12*29</f>
        <v>0</v>
      </c>
      <c r="R12" s="9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x14ac:dyDescent="0.25">
      <c r="A13" s="9"/>
      <c r="B13" s="12"/>
      <c r="C13" s="9"/>
      <c r="D13" s="9"/>
      <c r="E13" s="9"/>
      <c r="F13" s="26" t="s">
        <v>0</v>
      </c>
      <c r="G13" s="4"/>
      <c r="H13" s="14">
        <f>G13*31.5</f>
        <v>0</v>
      </c>
      <c r="I13" s="9"/>
      <c r="J13" s="2" t="str">
        <f t="shared" si="0"/>
        <v>Telestabilisator 200 cm</v>
      </c>
      <c r="K13" s="4"/>
      <c r="L13" s="14">
        <f>K13*85</f>
        <v>0</v>
      </c>
      <c r="M13" s="10"/>
      <c r="N13" s="2" t="s">
        <v>45</v>
      </c>
      <c r="O13" s="4"/>
      <c r="P13" s="14">
        <f>O13*30</f>
        <v>0</v>
      </c>
      <c r="Q13" s="24"/>
      <c r="R13" s="9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x14ac:dyDescent="0.25">
      <c r="A14" s="9"/>
      <c r="B14" s="12"/>
      <c r="C14" s="9"/>
      <c r="D14" s="9"/>
      <c r="E14" s="9"/>
      <c r="F14" s="26" t="s">
        <v>1</v>
      </c>
      <c r="G14" s="4"/>
      <c r="H14" s="14">
        <f>G14*85</f>
        <v>0</v>
      </c>
      <c r="I14" s="9"/>
      <c r="J14" s="2" t="str">
        <f t="shared" si="0"/>
        <v>Telestabilisator 300 cm</v>
      </c>
      <c r="K14" s="4"/>
      <c r="L14" s="14">
        <f>K14*90</f>
        <v>0</v>
      </c>
      <c r="M14" s="10"/>
      <c r="N14" s="2" t="s">
        <v>46</v>
      </c>
      <c r="O14" s="4"/>
      <c r="P14" s="22">
        <f>O14*17</f>
        <v>0</v>
      </c>
      <c r="Q14" s="24"/>
      <c r="R14" s="9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x14ac:dyDescent="0.25">
      <c r="A15" s="9"/>
      <c r="B15" s="12"/>
      <c r="C15" s="9"/>
      <c r="D15" s="9"/>
      <c r="E15" s="9"/>
      <c r="F15" s="26" t="s">
        <v>2</v>
      </c>
      <c r="G15" s="4"/>
      <c r="H15" s="14">
        <f>G15*90</f>
        <v>0</v>
      </c>
      <c r="I15" s="9"/>
      <c r="J15" s="2" t="str">
        <f t="shared" si="0"/>
        <v>Wiel + alu Spindel DR Nylon 800 kg</v>
      </c>
      <c r="K15" s="4"/>
      <c r="L15" s="14">
        <f>K15*74</f>
        <v>0</v>
      </c>
      <c r="M15" s="10"/>
      <c r="N15" s="2" t="s">
        <v>48</v>
      </c>
      <c r="O15" s="4"/>
      <c r="P15" s="22">
        <f>O15*107</f>
        <v>0</v>
      </c>
      <c r="Q15" s="24"/>
      <c r="R15" s="9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x14ac:dyDescent="0.25">
      <c r="A16" s="9"/>
      <c r="B16" s="12"/>
      <c r="C16" s="9"/>
      <c r="D16" s="9"/>
      <c r="E16" s="9"/>
      <c r="F16" s="2" t="s">
        <v>3</v>
      </c>
      <c r="G16" s="4"/>
      <c r="H16" s="14">
        <f>G16*74</f>
        <v>0</v>
      </c>
      <c r="I16" s="9"/>
      <c r="J16" s="32" t="str">
        <f t="shared" si="0"/>
        <v xml:space="preserve">Opbouwleuning (verplicht 2018) </v>
      </c>
      <c r="K16" s="4"/>
      <c r="L16" s="14">
        <f>K16*95</f>
        <v>0</v>
      </c>
      <c r="M16" s="10"/>
      <c r="N16" s="2" t="s">
        <v>49</v>
      </c>
      <c r="O16" s="4"/>
      <c r="P16" s="22">
        <f>O16*135</f>
        <v>0</v>
      </c>
      <c r="Q16" s="24"/>
      <c r="R16" s="9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1:39" x14ac:dyDescent="0.25">
      <c r="A17" s="9"/>
      <c r="B17" s="12"/>
      <c r="C17" s="9"/>
      <c r="D17" s="9"/>
      <c r="E17" s="9"/>
      <c r="F17" s="2" t="s">
        <v>58</v>
      </c>
      <c r="G17" s="4"/>
      <c r="H17" s="14">
        <f>G17*95</f>
        <v>0</v>
      </c>
      <c r="I17" s="9"/>
      <c r="J17" s="2"/>
      <c r="K17" s="3"/>
      <c r="L17" s="14"/>
      <c r="M17" s="10"/>
      <c r="N17" s="2"/>
      <c r="O17" s="4"/>
      <c r="P17" s="22"/>
      <c r="Q17" s="24"/>
      <c r="R17" s="9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x14ac:dyDescent="0.25">
      <c r="A18" s="9"/>
      <c r="B18" s="12"/>
      <c r="C18" s="9"/>
      <c r="D18" s="9"/>
      <c r="E18" s="9"/>
      <c r="F18" s="5"/>
      <c r="G18" s="7" t="s">
        <v>5</v>
      </c>
      <c r="H18" s="15">
        <f>SUM(H7:H17)</f>
        <v>0</v>
      </c>
      <c r="I18" s="9"/>
      <c r="J18" s="5"/>
      <c r="K18" s="7" t="s">
        <v>5</v>
      </c>
      <c r="L18" s="15">
        <f>SUM(L7:L16)</f>
        <v>0</v>
      </c>
      <c r="M18" s="10"/>
      <c r="N18" s="5"/>
      <c r="O18" s="7" t="s">
        <v>5</v>
      </c>
      <c r="P18" s="23">
        <f>SUM(P7:P16)</f>
        <v>0</v>
      </c>
      <c r="Q18" s="24"/>
      <c r="R18" s="9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x14ac:dyDescent="0.25">
      <c r="A19" s="9"/>
      <c r="B19" s="12"/>
      <c r="C19" s="9"/>
      <c r="D19" s="9"/>
      <c r="E19" s="9"/>
      <c r="F19" s="9"/>
      <c r="G19" s="9"/>
      <c r="H19" s="18"/>
      <c r="I19" s="9"/>
      <c r="J19" s="9"/>
      <c r="K19" s="9"/>
      <c r="L19" s="9"/>
      <c r="M19" s="9"/>
      <c r="N19" s="9"/>
      <c r="O19" s="9"/>
      <c r="P19" s="9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x14ac:dyDescent="0.25">
      <c r="A20" s="9"/>
      <c r="B20" s="12"/>
      <c r="C20" s="9"/>
      <c r="D20" s="9"/>
      <c r="E20" s="9"/>
      <c r="F20" s="9"/>
      <c r="G20" s="9"/>
      <c r="H20" s="18"/>
      <c r="I20" s="9"/>
      <c r="J20" s="9"/>
      <c r="K20" s="9"/>
      <c r="L20" s="9"/>
      <c r="M20" s="9"/>
      <c r="N20" s="9"/>
      <c r="O20" s="9"/>
      <c r="P20" s="9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x14ac:dyDescent="0.25">
      <c r="A21" s="9"/>
      <c r="B21" s="12"/>
      <c r="C21" s="9"/>
      <c r="D21" s="9"/>
      <c r="E21" s="9"/>
      <c r="F21" s="5" t="s">
        <v>7</v>
      </c>
      <c r="G21" s="6" t="s">
        <v>4</v>
      </c>
      <c r="H21" s="16" t="s">
        <v>6</v>
      </c>
      <c r="I21" s="9"/>
      <c r="J21" s="5" t="s">
        <v>30</v>
      </c>
      <c r="K21" s="6" t="s">
        <v>4</v>
      </c>
      <c r="L21" s="16" t="s">
        <v>6</v>
      </c>
      <c r="M21" s="9"/>
      <c r="N21" s="5" t="s">
        <v>27</v>
      </c>
      <c r="O21" s="6" t="s">
        <v>4</v>
      </c>
      <c r="P21" s="5" t="s">
        <v>6</v>
      </c>
      <c r="Q21" s="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 x14ac:dyDescent="0.25">
      <c r="A22" s="9"/>
      <c r="B22" s="12"/>
      <c r="C22" s="9"/>
      <c r="D22" s="9"/>
      <c r="E22" s="9"/>
      <c r="F22" s="2"/>
      <c r="G22" s="3"/>
      <c r="H22" s="17"/>
      <c r="I22" s="9"/>
      <c r="J22" s="2"/>
      <c r="K22" s="3"/>
      <c r="L22" s="17"/>
      <c r="M22" s="9"/>
      <c r="N22" s="2"/>
      <c r="O22" s="3"/>
      <c r="P22" s="2"/>
      <c r="Q22" s="9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x14ac:dyDescent="0.25">
      <c r="A23" s="9"/>
      <c r="B23" s="12"/>
      <c r="C23" s="9"/>
      <c r="D23" s="9"/>
      <c r="E23" s="9"/>
      <c r="F23" s="27" t="s">
        <v>11</v>
      </c>
      <c r="G23" s="19"/>
      <c r="H23" s="17">
        <f>G23*85</f>
        <v>0</v>
      </c>
      <c r="I23" s="9"/>
      <c r="J23" s="27" t="s">
        <v>18</v>
      </c>
      <c r="K23" s="19"/>
      <c r="L23" s="17">
        <f>80*K23</f>
        <v>0</v>
      </c>
      <c r="M23" s="9"/>
      <c r="N23" s="26" t="s">
        <v>33</v>
      </c>
      <c r="O23" s="4"/>
      <c r="P23" s="14">
        <f>188.5*O23</f>
        <v>0</v>
      </c>
      <c r="Q23" s="9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x14ac:dyDescent="0.25">
      <c r="A24" s="9"/>
      <c r="B24" s="12"/>
      <c r="C24" s="9"/>
      <c r="D24" s="9"/>
      <c r="E24" s="9"/>
      <c r="F24" s="26" t="s">
        <v>10</v>
      </c>
      <c r="G24" s="4"/>
      <c r="H24" s="17">
        <f>G24*105</f>
        <v>0</v>
      </c>
      <c r="I24" s="9"/>
      <c r="J24" s="26" t="s">
        <v>19</v>
      </c>
      <c r="K24" s="4"/>
      <c r="L24" s="17">
        <f>K24*112</f>
        <v>0</v>
      </c>
      <c r="M24" s="9"/>
      <c r="N24" s="26" t="s">
        <v>34</v>
      </c>
      <c r="O24" s="4"/>
      <c r="P24" s="14">
        <f>O24*225</f>
        <v>0</v>
      </c>
      <c r="Q24" s="9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x14ac:dyDescent="0.25">
      <c r="A25" s="9"/>
      <c r="B25" s="12"/>
      <c r="C25" s="9"/>
      <c r="D25" s="9"/>
      <c r="E25" s="9"/>
      <c r="F25" s="26" t="s">
        <v>9</v>
      </c>
      <c r="G25" s="4"/>
      <c r="H25" s="17">
        <f>G25*125</f>
        <v>0</v>
      </c>
      <c r="I25" s="9"/>
      <c r="J25" s="26" t="s">
        <v>20</v>
      </c>
      <c r="K25" s="4"/>
      <c r="L25" s="17">
        <f>K25*140</f>
        <v>0</v>
      </c>
      <c r="M25" s="9"/>
      <c r="N25" s="26" t="s">
        <v>31</v>
      </c>
      <c r="O25" s="4"/>
      <c r="P25" s="14">
        <f>O25*255</f>
        <v>0</v>
      </c>
      <c r="Q25" s="9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x14ac:dyDescent="0.25">
      <c r="A26" s="9"/>
      <c r="B26" s="12"/>
      <c r="C26" s="9"/>
      <c r="D26" s="9"/>
      <c r="E26" s="9"/>
      <c r="F26" s="26" t="s">
        <v>8</v>
      </c>
      <c r="G26" s="4"/>
      <c r="H26" s="17">
        <f>G26*145</f>
        <v>0</v>
      </c>
      <c r="I26" s="9"/>
      <c r="J26" s="26" t="s">
        <v>21</v>
      </c>
      <c r="K26" s="4"/>
      <c r="L26" s="17">
        <f>K26*160</f>
        <v>0</v>
      </c>
      <c r="M26" s="9"/>
      <c r="N26" s="26" t="s">
        <v>35</v>
      </c>
      <c r="O26" s="4"/>
      <c r="P26" s="14">
        <f>O26*325</f>
        <v>0</v>
      </c>
      <c r="Q26" s="9" t="s">
        <v>32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x14ac:dyDescent="0.25">
      <c r="A27" s="9"/>
      <c r="B27" s="12"/>
      <c r="C27" s="9"/>
      <c r="D27" s="9"/>
      <c r="E27" s="9"/>
      <c r="F27" s="26" t="s">
        <v>12</v>
      </c>
      <c r="G27" s="4"/>
      <c r="H27" s="17">
        <f>G27*165</f>
        <v>0</v>
      </c>
      <c r="I27" s="9"/>
      <c r="J27" s="26" t="s">
        <v>22</v>
      </c>
      <c r="K27" s="4"/>
      <c r="L27" s="17">
        <f>K27*185</f>
        <v>0</v>
      </c>
      <c r="M27" s="9"/>
      <c r="N27" s="26" t="s">
        <v>36</v>
      </c>
      <c r="O27" s="4"/>
      <c r="P27" s="14">
        <f>O27*365</f>
        <v>0</v>
      </c>
      <c r="Q27" s="9" t="s">
        <v>32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x14ac:dyDescent="0.25">
      <c r="A28" s="9"/>
      <c r="B28" s="12"/>
      <c r="C28" s="9"/>
      <c r="D28" s="9"/>
      <c r="E28" s="9"/>
      <c r="F28" s="26" t="s">
        <v>13</v>
      </c>
      <c r="G28" s="4"/>
      <c r="H28" s="17">
        <f>G28*185</f>
        <v>0</v>
      </c>
      <c r="I28" s="9"/>
      <c r="J28" s="26" t="s">
        <v>23</v>
      </c>
      <c r="K28" s="4"/>
      <c r="L28" s="17">
        <f>K28*210</f>
        <v>0</v>
      </c>
      <c r="M28" s="9"/>
      <c r="N28" s="26" t="s">
        <v>37</v>
      </c>
      <c r="O28" s="4"/>
      <c r="P28" s="14">
        <f>O28*295</f>
        <v>0</v>
      </c>
      <c r="Q28" s="9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x14ac:dyDescent="0.25">
      <c r="A29" s="9"/>
      <c r="B29" s="12"/>
      <c r="C29" s="9"/>
      <c r="D29" s="9"/>
      <c r="E29" s="9"/>
      <c r="F29" s="26" t="s">
        <v>14</v>
      </c>
      <c r="G29" s="4"/>
      <c r="H29" s="17">
        <f>G29*205</f>
        <v>0</v>
      </c>
      <c r="I29" s="9"/>
      <c r="J29" s="26" t="s">
        <v>24</v>
      </c>
      <c r="K29" s="4"/>
      <c r="L29" s="17">
        <f>K29*245</f>
        <v>0</v>
      </c>
      <c r="M29" s="9"/>
      <c r="N29" s="26" t="s">
        <v>38</v>
      </c>
      <c r="O29" s="4"/>
      <c r="P29" s="14">
        <f>O29*355</f>
        <v>0</v>
      </c>
      <c r="Q29" s="9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x14ac:dyDescent="0.25">
      <c r="A30" s="9"/>
      <c r="B30" s="12"/>
      <c r="C30" s="9"/>
      <c r="D30" s="9"/>
      <c r="E30" s="9"/>
      <c r="F30" s="26" t="s">
        <v>15</v>
      </c>
      <c r="G30" s="4"/>
      <c r="H30" s="17">
        <f>G30*225</f>
        <v>0</v>
      </c>
      <c r="I30" s="9"/>
      <c r="J30" s="26" t="s">
        <v>25</v>
      </c>
      <c r="K30" s="4"/>
      <c r="L30" s="17">
        <f>K30*280</f>
        <v>0</v>
      </c>
      <c r="M30" s="9"/>
      <c r="N30" s="26" t="s">
        <v>40</v>
      </c>
      <c r="O30" s="4"/>
      <c r="P30" s="14">
        <f>O30*415</f>
        <v>0</v>
      </c>
      <c r="Q30" s="9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x14ac:dyDescent="0.25">
      <c r="A31" s="10"/>
      <c r="B31" s="11"/>
      <c r="C31" s="10"/>
      <c r="D31" s="9"/>
      <c r="E31" s="9"/>
      <c r="F31" s="26" t="s">
        <v>16</v>
      </c>
      <c r="G31" s="4"/>
      <c r="H31" s="17">
        <f>G31*245</f>
        <v>0</v>
      </c>
      <c r="I31" s="9"/>
      <c r="J31" s="26" t="s">
        <v>26</v>
      </c>
      <c r="K31" s="4"/>
      <c r="L31" s="17">
        <f>K31*300</f>
        <v>0</v>
      </c>
      <c r="M31" s="9"/>
      <c r="N31" s="26" t="s">
        <v>39</v>
      </c>
      <c r="O31" s="4"/>
      <c r="P31" s="14">
        <f>O31*530</f>
        <v>0</v>
      </c>
      <c r="Q31" s="9" t="s">
        <v>32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x14ac:dyDescent="0.25">
      <c r="A32" s="10"/>
      <c r="B32" s="11"/>
      <c r="C32" s="10"/>
      <c r="D32" s="9"/>
      <c r="E32" s="9"/>
      <c r="F32" s="26" t="s">
        <v>17</v>
      </c>
      <c r="G32" s="4"/>
      <c r="H32" s="17">
        <f>275*G32</f>
        <v>0</v>
      </c>
      <c r="I32" s="9"/>
      <c r="J32" s="26" t="s">
        <v>28</v>
      </c>
      <c r="K32" s="4"/>
      <c r="L32" s="17">
        <f>K32*390</f>
        <v>0</v>
      </c>
      <c r="M32" s="9"/>
      <c r="N32" s="26" t="s">
        <v>41</v>
      </c>
      <c r="O32" s="4"/>
      <c r="P32" s="14">
        <f>O32*655</f>
        <v>0</v>
      </c>
      <c r="Q32" s="9" t="s">
        <v>32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 x14ac:dyDescent="0.25">
      <c r="A33" s="10"/>
      <c r="B33" s="11"/>
      <c r="C33" s="10"/>
      <c r="D33" s="9"/>
      <c r="E33" s="9"/>
      <c r="F33" s="26" t="s">
        <v>29</v>
      </c>
      <c r="G33" s="4"/>
      <c r="H33" s="17">
        <f>300*G33</f>
        <v>0</v>
      </c>
      <c r="I33" s="9"/>
      <c r="J33" s="26" t="s">
        <v>65</v>
      </c>
      <c r="K33" s="4"/>
      <c r="L33" s="17">
        <f>K33*162.5</f>
        <v>0</v>
      </c>
      <c r="M33" s="9"/>
      <c r="N33" s="2"/>
      <c r="O33" s="28"/>
      <c r="P33" s="14"/>
      <c r="Q33" s="9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x14ac:dyDescent="0.25">
      <c r="A34" s="10"/>
      <c r="B34" s="11"/>
      <c r="C34" s="10"/>
      <c r="D34" s="9"/>
      <c r="E34" s="9"/>
      <c r="F34" s="2"/>
      <c r="G34" s="4"/>
      <c r="H34" s="17"/>
      <c r="I34" s="9"/>
      <c r="J34" s="26"/>
      <c r="K34" s="28"/>
      <c r="L34" s="17"/>
      <c r="M34" s="9"/>
      <c r="N34" s="2"/>
      <c r="O34" s="3"/>
      <c r="P34" s="14"/>
      <c r="Q34" s="9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x14ac:dyDescent="0.25">
      <c r="A35" s="10"/>
      <c r="B35" s="11"/>
      <c r="C35" s="10"/>
      <c r="D35" s="9"/>
      <c r="E35" s="9"/>
      <c r="F35" s="5"/>
      <c r="G35" s="7" t="s">
        <v>5</v>
      </c>
      <c r="H35" s="16">
        <f>SUM(H23:H33)</f>
        <v>0</v>
      </c>
      <c r="I35" s="9"/>
      <c r="J35" s="5"/>
      <c r="K35" s="7" t="s">
        <v>5</v>
      </c>
      <c r="L35" s="16">
        <f>SUM(L23:L34)</f>
        <v>0</v>
      </c>
      <c r="M35" s="9"/>
      <c r="N35" s="5"/>
      <c r="O35" s="7" t="s">
        <v>5</v>
      </c>
      <c r="P35" s="15">
        <f>SUM(P23:P32)</f>
        <v>0</v>
      </c>
      <c r="Q35" s="9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 x14ac:dyDescent="0.25">
      <c r="A36" s="10"/>
      <c r="B36" s="11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 x14ac:dyDescent="0.25">
      <c r="A37" s="10"/>
      <c r="B37" s="11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 t="s">
        <v>62</v>
      </c>
      <c r="P37" s="18">
        <f>P35+P18+L18+L35+H35+H18</f>
        <v>0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 x14ac:dyDescent="0.25">
      <c r="A38" s="10"/>
      <c r="B38" s="11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 t="s">
        <v>64</v>
      </c>
      <c r="P38" s="18">
        <f>P37*1.21</f>
        <v>0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x14ac:dyDescent="0.25">
      <c r="A39" s="10"/>
      <c r="B39" s="11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x14ac:dyDescent="0.25">
      <c r="A40" s="10"/>
      <c r="B40" s="11"/>
      <c r="C40" s="10"/>
      <c r="D40" s="9"/>
      <c r="E40" s="9"/>
      <c r="F40" s="9" t="s">
        <v>86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x14ac:dyDescent="0.25">
      <c r="A41" s="10"/>
      <c r="B41" s="11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x14ac:dyDescent="0.25">
      <c r="A42" s="10"/>
      <c r="B42" s="11"/>
      <c r="C42" s="10"/>
      <c r="D42" s="9"/>
      <c r="E42" s="9"/>
      <c r="F42" s="9" t="s">
        <v>75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 x14ac:dyDescent="0.25">
      <c r="A43" s="10"/>
      <c r="B43" s="11"/>
      <c r="C43" s="10"/>
      <c r="D43" s="9"/>
      <c r="E43" s="9"/>
      <c r="F43" s="9" t="s">
        <v>69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1:39" x14ac:dyDescent="0.25">
      <c r="A44" s="10"/>
      <c r="B44" s="11"/>
      <c r="C44" s="10"/>
      <c r="D44" s="9"/>
      <c r="E44" s="9"/>
      <c r="F44" s="9" t="s">
        <v>70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1:39" x14ac:dyDescent="0.25">
      <c r="A45" s="10"/>
      <c r="B45" s="11"/>
      <c r="C45" s="10"/>
      <c r="D45" s="9"/>
      <c r="E45" s="9"/>
      <c r="F45" s="9" t="s">
        <v>71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 x14ac:dyDescent="0.25">
      <c r="A46" s="10"/>
      <c r="B46" s="11"/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39" x14ac:dyDescent="0.25">
      <c r="A47" s="10"/>
      <c r="B47" s="11"/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39" x14ac:dyDescent="0.25">
      <c r="A48" s="10"/>
      <c r="B48" s="11"/>
      <c r="C48" s="10"/>
      <c r="D48" s="9"/>
      <c r="E48" s="9"/>
      <c r="F48" s="9" t="s">
        <v>73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1:39" x14ac:dyDescent="0.25">
      <c r="A49" s="10"/>
      <c r="B49" s="11"/>
      <c r="C49" s="10"/>
      <c r="D49" s="9"/>
      <c r="E49" s="9"/>
      <c r="F49" s="9" t="s">
        <v>74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1:39" x14ac:dyDescent="0.25">
      <c r="A50" s="10"/>
      <c r="B50" s="11"/>
      <c r="C50" s="10"/>
      <c r="D50" s="9"/>
      <c r="E50" s="9"/>
      <c r="F50" s="9" t="s">
        <v>77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1:39" x14ac:dyDescent="0.25">
      <c r="A51" s="10"/>
      <c r="B51" s="11"/>
      <c r="C51" s="10"/>
      <c r="D51" s="9"/>
      <c r="E51" s="9"/>
      <c r="F51" s="9" t="s">
        <v>76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1:39" x14ac:dyDescent="0.25">
      <c r="A52" s="10"/>
      <c r="B52" s="11"/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1:39" x14ac:dyDescent="0.25">
      <c r="A53" s="10"/>
      <c r="B53" s="11"/>
      <c r="C53" s="10"/>
      <c r="D53" s="9"/>
      <c r="E53" s="9"/>
      <c r="F53" s="9" t="s">
        <v>87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1:39" x14ac:dyDescent="0.25">
      <c r="A54" s="10"/>
      <c r="B54" s="11"/>
      <c r="C54" s="10"/>
      <c r="D54" s="9"/>
      <c r="E54" s="9"/>
      <c r="F54" s="9" t="s">
        <v>78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1:39" x14ac:dyDescent="0.25">
      <c r="A55" s="10"/>
      <c r="B55" s="11"/>
      <c r="C55" s="10"/>
      <c r="D55" s="9"/>
      <c r="E55" s="9"/>
      <c r="F55" s="9" t="s">
        <v>79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</row>
    <row r="56" spans="1:39" x14ac:dyDescent="0.25">
      <c r="A56" s="10"/>
      <c r="B56" s="11"/>
      <c r="C56" s="10"/>
      <c r="D56" s="9"/>
      <c r="E56" s="9"/>
      <c r="F56" s="9" t="s">
        <v>80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</row>
    <row r="57" spans="1:39" x14ac:dyDescent="0.25">
      <c r="A57" s="10"/>
      <c r="B57" s="11"/>
      <c r="C57" s="10"/>
      <c r="D57" s="9"/>
      <c r="E57" s="9"/>
      <c r="F57" s="9" t="s">
        <v>81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1:39" x14ac:dyDescent="0.25">
      <c r="A58" s="10"/>
      <c r="B58" s="11"/>
      <c r="C58" s="10"/>
      <c r="D58" s="9"/>
      <c r="E58" s="9"/>
      <c r="F58" s="9" t="s">
        <v>82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1:39" x14ac:dyDescent="0.25">
      <c r="A59" s="10"/>
      <c r="B59" s="11"/>
      <c r="C59" s="10"/>
      <c r="D59" s="9"/>
      <c r="E59" s="9"/>
      <c r="F59" s="9" t="s">
        <v>83</v>
      </c>
      <c r="G59" s="9">
        <v>2</v>
      </c>
      <c r="H59" s="9"/>
      <c r="I59" s="9"/>
      <c r="J59" s="9"/>
      <c r="K59" s="9"/>
      <c r="L59" s="9"/>
      <c r="M59" s="9"/>
      <c r="N59" s="9"/>
      <c r="O59" s="9"/>
      <c r="P59" s="9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1:39" x14ac:dyDescent="0.25">
      <c r="A60" s="10"/>
      <c r="B60" s="11"/>
      <c r="C60" s="10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1:39" x14ac:dyDescent="0.25">
      <c r="A61" s="10"/>
      <c r="B61" s="11"/>
      <c r="C61" s="10"/>
      <c r="D61" s="9"/>
      <c r="E61" s="9"/>
      <c r="F61" s="9" t="s">
        <v>77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1:39" x14ac:dyDescent="0.25">
      <c r="A62" s="10"/>
      <c r="B62" s="11"/>
      <c r="C62" s="10"/>
      <c r="D62" s="9"/>
      <c r="E62" s="9"/>
      <c r="F62" s="9" t="s">
        <v>84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9" x14ac:dyDescent="0.25">
      <c r="A63" s="10"/>
      <c r="B63" s="11"/>
      <c r="C63" s="10"/>
      <c r="D63" s="9"/>
      <c r="E63" s="9"/>
      <c r="F63" s="9" t="s">
        <v>72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1:39" x14ac:dyDescent="0.25">
      <c r="A64" s="10"/>
      <c r="B64" s="11"/>
      <c r="C64" s="10"/>
      <c r="D64" s="9"/>
      <c r="E64" s="9"/>
      <c r="F64" s="9" t="s">
        <v>80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1:39" x14ac:dyDescent="0.25">
      <c r="A65" s="10"/>
      <c r="B65" s="11"/>
      <c r="C65" s="10"/>
      <c r="D65" s="9"/>
      <c r="E65" s="9"/>
      <c r="F65" s="9" t="s">
        <v>85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</row>
    <row r="66" spans="1:39" x14ac:dyDescent="0.25">
      <c r="A66" s="10"/>
      <c r="B66" s="11"/>
      <c r="C66" s="10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</row>
    <row r="67" spans="1:39" x14ac:dyDescent="0.25">
      <c r="A67" s="10"/>
      <c r="B67" s="11"/>
      <c r="C67" s="1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</row>
    <row r="68" spans="1:39" x14ac:dyDescent="0.25">
      <c r="A68" s="10"/>
      <c r="B68" s="11"/>
      <c r="C68" s="10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  <row r="69" spans="1:39" x14ac:dyDescent="0.25">
      <c r="A69" s="10"/>
      <c r="B69" s="11"/>
      <c r="C69" s="10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</row>
    <row r="70" spans="1:39" x14ac:dyDescent="0.25">
      <c r="A70" s="10"/>
      <c r="B70" s="11"/>
      <c r="C70" s="10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1:39" x14ac:dyDescent="0.25">
      <c r="A71" s="10"/>
      <c r="B71" s="11"/>
      <c r="C71" s="10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1:39" x14ac:dyDescent="0.25">
      <c r="A72" s="10"/>
      <c r="B72" s="11"/>
      <c r="C72" s="10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</row>
    <row r="73" spans="1:39" x14ac:dyDescent="0.25">
      <c r="A73" s="10"/>
      <c r="B73" s="11"/>
      <c r="C73" s="1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</row>
    <row r="74" spans="1:39" x14ac:dyDescent="0.25">
      <c r="A74" s="10"/>
      <c r="B74" s="11"/>
      <c r="C74" s="10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</row>
    <row r="75" spans="1:39" x14ac:dyDescent="0.25">
      <c r="A75" s="10"/>
      <c r="B75" s="11"/>
      <c r="C75" s="10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</row>
    <row r="76" spans="1:39" x14ac:dyDescent="0.25">
      <c r="A76" s="10"/>
      <c r="B76" s="11"/>
      <c r="C76" s="10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</row>
    <row r="77" spans="1:39" x14ac:dyDescent="0.25">
      <c r="A77" s="10"/>
      <c r="B77" s="11"/>
      <c r="C77" s="10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</row>
    <row r="78" spans="1:39" x14ac:dyDescent="0.25">
      <c r="A78" s="10"/>
      <c r="B78" s="11"/>
      <c r="C78" s="10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</row>
    <row r="79" spans="1:39" x14ac:dyDescent="0.25">
      <c r="A79" s="10"/>
      <c r="B79" s="11"/>
      <c r="C79" s="1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</row>
    <row r="80" spans="1:39" x14ac:dyDescent="0.25">
      <c r="A80" s="10"/>
      <c r="B80" s="11"/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</row>
    <row r="81" spans="1:39" x14ac:dyDescent="0.25">
      <c r="A81" s="10"/>
      <c r="B81" s="11"/>
      <c r="C81" s="1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</row>
    <row r="82" spans="1:39" x14ac:dyDescent="0.25">
      <c r="A82" s="10"/>
      <c r="B82" s="11"/>
      <c r="C82" s="1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</row>
    <row r="83" spans="1:39" x14ac:dyDescent="0.25">
      <c r="A83" s="10"/>
      <c r="B83" s="11"/>
      <c r="C83" s="1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</row>
    <row r="84" spans="1:39" x14ac:dyDescent="0.25">
      <c r="A84" s="10"/>
      <c r="B84" s="11"/>
      <c r="C84" s="1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</row>
    <row r="85" spans="1:39" x14ac:dyDescent="0.25">
      <c r="A85" s="10"/>
      <c r="B85" s="11"/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</row>
    <row r="86" spans="1:39" x14ac:dyDescent="0.25">
      <c r="A86" s="10"/>
      <c r="B86" s="11"/>
      <c r="C86" s="1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</row>
    <row r="87" spans="1:39" x14ac:dyDescent="0.25">
      <c r="A87" s="10"/>
      <c r="B87" s="11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</row>
    <row r="88" spans="1:39" x14ac:dyDescent="0.25">
      <c r="A88" s="10"/>
      <c r="B88" s="11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</row>
    <row r="89" spans="1:39" x14ac:dyDescent="0.25">
      <c r="A89" s="10"/>
      <c r="B89" s="11"/>
      <c r="C89" s="1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</row>
    <row r="90" spans="1:39" x14ac:dyDescent="0.25">
      <c r="A90" s="10"/>
      <c r="B90" s="11"/>
      <c r="C90" s="1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</row>
    <row r="91" spans="1:39" x14ac:dyDescent="0.25">
      <c r="A91" s="10"/>
      <c r="B91" s="11"/>
      <c r="C91" s="1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</row>
    <row r="92" spans="1:39" x14ac:dyDescent="0.25">
      <c r="A92" s="10"/>
      <c r="B92" s="11"/>
      <c r="C92" s="1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1:39" x14ac:dyDescent="0.25">
      <c r="A93" s="10"/>
      <c r="B93" s="11"/>
      <c r="C93" s="1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</row>
    <row r="94" spans="1:39" x14ac:dyDescent="0.25">
      <c r="A94" s="10"/>
      <c r="B94" s="11"/>
      <c r="C94" s="1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</row>
    <row r="95" spans="1:39" x14ac:dyDescent="0.25">
      <c r="A95" s="10"/>
      <c r="B95" s="11"/>
      <c r="C95" s="10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</row>
    <row r="96" spans="1:39" x14ac:dyDescent="0.25">
      <c r="A96" s="10"/>
      <c r="B96" s="11"/>
      <c r="C96" s="10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</row>
    <row r="97" spans="1:39" x14ac:dyDescent="0.25">
      <c r="A97" s="10"/>
      <c r="B97" s="11"/>
      <c r="C97" s="10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</row>
    <row r="98" spans="1:39" x14ac:dyDescent="0.25">
      <c r="A98" s="10"/>
      <c r="B98" s="11"/>
      <c r="C98" s="10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</row>
    <row r="99" spans="1:39" x14ac:dyDescent="0.25">
      <c r="A99" s="10"/>
      <c r="B99" s="11"/>
      <c r="C99" s="1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</row>
    <row r="100" spans="1:39" x14ac:dyDescent="0.25">
      <c r="A100" s="10"/>
      <c r="B100" s="11"/>
      <c r="C100" s="1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1:39" x14ac:dyDescent="0.25">
      <c r="A101" s="10"/>
      <c r="B101" s="11"/>
      <c r="C101" s="1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</row>
    <row r="102" spans="1:39" x14ac:dyDescent="0.25">
      <c r="A102" s="10"/>
      <c r="B102" s="11"/>
      <c r="C102" s="10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</row>
    <row r="103" spans="1:39" x14ac:dyDescent="0.25">
      <c r="A103" s="10"/>
      <c r="B103" s="11"/>
      <c r="C103" s="10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</row>
    <row r="104" spans="1:39" x14ac:dyDescent="0.25">
      <c r="A104" s="10"/>
      <c r="B104" s="11"/>
      <c r="C104" s="10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</row>
    <row r="105" spans="1:39" x14ac:dyDescent="0.25">
      <c r="A105" s="10"/>
      <c r="B105" s="11"/>
      <c r="C105" s="10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</row>
    <row r="106" spans="1:39" x14ac:dyDescent="0.25">
      <c r="A106" s="10"/>
      <c r="B106" s="11"/>
      <c r="C106" s="1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</row>
    <row r="107" spans="1:39" x14ac:dyDescent="0.25">
      <c r="A107" s="10"/>
      <c r="B107" s="11"/>
      <c r="C107" s="10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</row>
    <row r="108" spans="1:39" x14ac:dyDescent="0.25">
      <c r="A108" s="10"/>
      <c r="B108" s="11"/>
      <c r="C108" s="10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</row>
    <row r="109" spans="1:39" x14ac:dyDescent="0.25">
      <c r="A109" s="10"/>
      <c r="B109" s="11"/>
      <c r="C109" s="1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</row>
    <row r="110" spans="1:39" x14ac:dyDescent="0.25"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</row>
    <row r="111" spans="1:39" x14ac:dyDescent="0.25"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</row>
    <row r="112" spans="1:39" x14ac:dyDescent="0.25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</row>
    <row r="113" spans="4:16" x14ac:dyDescent="0.25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4:16" x14ac:dyDescent="0.25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4:16" x14ac:dyDescent="0.25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</sheetData>
  <hyperlinks>
    <hyperlink ref="F7" r:id="rId1" xr:uid="{584FC6B8-9A67-49AE-91C0-4F303DC457FF}"/>
    <hyperlink ref="F8" r:id="rId2" xr:uid="{AB05CF1B-C807-4D34-BFF8-76FFD3BA364A}"/>
    <hyperlink ref="F9" r:id="rId3" xr:uid="{B2FB80A0-D252-4328-903F-52FDB648D43B}"/>
    <hyperlink ref="F10" r:id="rId4" xr:uid="{67D938E5-7168-4E14-949A-2AC03F6168DD}"/>
    <hyperlink ref="F11" r:id="rId5" xr:uid="{2D5E4A8F-53B8-4005-B1DB-A568612ACE85}"/>
    <hyperlink ref="F13" r:id="rId6" xr:uid="{DF2C57A5-D89C-4985-8EE7-29B4C805B011}"/>
    <hyperlink ref="F12" r:id="rId7" display="Hor. schoor" xr:uid="{EE85C291-2FBF-496A-8530-8ABA888FA797}"/>
    <hyperlink ref="F14" r:id="rId8" xr:uid="{BB70840A-BAF8-4A50-827A-009DDA450394}"/>
    <hyperlink ref="F15" r:id="rId9" xr:uid="{3CA95E94-CF5B-427D-932F-E1316C3C2C1C}"/>
    <hyperlink ref="F23:F33" r:id="rId10" display="BT-2 50 cm stahoogte" xr:uid="{3CD3376E-3178-4338-8D9D-CA9D27A1AA79}"/>
    <hyperlink ref="N23:N27" r:id="rId11" display="2x8 trede inn 2 m, out 3,25 m " xr:uid="{E1B7788C-A86C-4F9E-9515-8795C59559BB}"/>
    <hyperlink ref="N28:N32" r:id="rId12" display="3x8 trede inn 2 m, out 4,5 m " xr:uid="{049AE479-8CBD-4040-8603-1DC82C2D33C2}"/>
    <hyperlink ref="J33" r:id="rId13" xr:uid="{2E25F6CD-E917-43FE-9B55-59DB0E2E0103}"/>
  </hyperlinks>
  <pageMargins left="0.7" right="0.7" top="0.75" bottom="0.75" header="0.3" footer="0.3"/>
  <pageSetup paperSize="9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Uden 2</dc:creator>
  <cp:lastModifiedBy>Kennes Verhuurt | Angela</cp:lastModifiedBy>
  <cp:lastPrinted>2021-10-14T09:43:18Z</cp:lastPrinted>
  <dcterms:created xsi:type="dcterms:W3CDTF">2018-01-16T13:36:46Z</dcterms:created>
  <dcterms:modified xsi:type="dcterms:W3CDTF">2021-10-14T13:22:46Z</dcterms:modified>
</cp:coreProperties>
</file>